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95" windowWidth="10020" windowHeight="9150" tabRatio="387" activeTab="0"/>
  </bookViews>
  <sheets>
    <sheet name="BALANCE SHEE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<sst xmlns="http://schemas.openxmlformats.org/spreadsheetml/2006/main" count="250" uniqueCount="234">
  <si>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</si>
  <si>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</si>
  <si>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</si>
  <si>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</si>
  <si>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</si>
  <si>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</si>
  <si>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</si>
  <si>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</si>
  <si>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</si>
  <si>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</si>
  <si>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</si>
  <si>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</si>
  <si>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</si>
  <si>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</si>
  <si>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</si>
  <si>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</si>
  <si>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</si>
  <si>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</si>
  <si>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</si>
  <si>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</si>
  <si>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</si>
  <si>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</si>
  <si>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</si>
  <si>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</si>
  <si>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</si>
  <si>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</si>
  <si>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</si>
  <si>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</si>
  <si>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</si>
  <si>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</si>
  <si>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</si>
  <si>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</si>
  <si>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</si>
  <si>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</si>
  <si>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</si>
  <si>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</si>
  <si>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</si>
  <si>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</si>
  <si>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</si>
  <si>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</si>
  <si>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</si>
  <si>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</si>
  <si>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</si>
  <si>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</si>
  <si>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</si>
  <si>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</si>
  <si>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</si>
  <si>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</si>
  <si>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</si>
  <si>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</si>
  <si>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</si>
  <si>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</si>
  <si>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</si>
  <si>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</si>
  <si>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</si>
  <si>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</si>
  <si>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</si>
  <si>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</si>
  <si>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</si>
  <si>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</si>
  <si>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</si>
  <si>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</si>
  <si>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</si>
  <si>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</si>
  <si>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</si>
  <si>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</si>
  <si>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</si>
  <si>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</si>
  <si>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</si>
  <si>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</si>
  <si>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</si>
  <si>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</si>
  <si>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</si>
  <si>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</si>
  <si>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</si>
  <si>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</si>
  <si>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</si>
  <si>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</si>
  <si>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</si>
  <si>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</si>
  <si>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</si>
  <si>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</si>
  <si>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</si>
  <si>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</si>
  <si>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</si>
  <si>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</si>
  <si>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</si>
  <si>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</si>
  <si>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</si>
  <si>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</si>
  <si>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</si>
  <si>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</si>
  <si>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</si>
  <si>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</si>
  <si>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</si>
  <si>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</si>
  <si>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</si>
  <si>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</si>
  <si>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</si>
  <si>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</si>
  <si>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</si>
  <si>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</si>
  <si>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</si>
  <si>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</si>
  <si>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</si>
  <si>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</si>
  <si>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</si>
  <si>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</si>
  <si>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</si>
  <si>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</si>
  <si>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</si>
  <si>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</si>
  <si>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</si>
  <si>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</si>
  <si>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</si>
  <si>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</si>
  <si>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</si>
  <si>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</si>
  <si>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</si>
  <si>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</si>
  <si>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</si>
  <si>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</si>
  <si>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</si>
  <si>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</si>
  <si>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</si>
  <si>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</si>
  <si>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</si>
  <si>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</si>
  <si>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</si>
  <si>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</si>
  <si>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</si>
  <si>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</si>
  <si>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</si>
  <si>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</si>
  <si>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</si>
  <si>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</si>
  <si>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</si>
  <si>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</si>
  <si>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</si>
  <si>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</si>
  <si>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</si>
  <si>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</si>
  <si>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</si>
  <si>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</si>
  <si>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</si>
  <si>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</si>
  <si>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</si>
  <si>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</si>
  <si>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</si>
  <si>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</si>
  <si>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</si>
  <si>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</si>
  <si>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</si>
  <si>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</si>
  <si>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</si>
  <si>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</si>
  <si>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</si>
  <si>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</si>
  <si>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</si>
  <si>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</si>
  <si>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</si>
  <si>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</si>
  <si>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</si>
  <si>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</si>
  <si>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C. LIABILITIES</t>
  </si>
  <si>
    <t>D. OWNERS' EQUITY</t>
  </si>
  <si>
    <t>MCT_EN</t>
  </si>
  <si>
    <t>TM_EN</t>
  </si>
  <si>
    <t>01</t>
  </si>
  <si>
    <t>02</t>
  </si>
  <si>
    <t>20</t>
  </si>
  <si>
    <t>21</t>
  </si>
  <si>
    <t>22</t>
  </si>
  <si>
    <t>23</t>
  </si>
  <si>
    <t>24</t>
  </si>
  <si>
    <t>25</t>
  </si>
  <si>
    <t>26</t>
  </si>
  <si>
    <t>30</t>
  </si>
  <si>
    <t>31</t>
  </si>
  <si>
    <t>32</t>
  </si>
  <si>
    <t>40</t>
  </si>
  <si>
    <t>50</t>
  </si>
  <si>
    <t>60</t>
  </si>
  <si>
    <t>61</t>
  </si>
  <si>
    <t>70</t>
  </si>
  <si>
    <t>Unit: VND</t>
  </si>
  <si>
    <t>Financial Statement</t>
  </si>
  <si>
    <t xml:space="preserve">INCOME STATEMENT 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</si>
  <si>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</si>
  <si>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</si>
  <si>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</si>
  <si>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</si>
  <si>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</si>
  <si>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</si>
  <si>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</si>
  <si>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</si>
  <si>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</si>
  <si>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</si>
  <si>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</si>
  <si>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</si>
  <si>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</si>
  <si>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</si>
  <si>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</si>
  <si>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</si>
  <si>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II. Cash flows from investing activities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</si>
  <si>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</si>
  <si>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</si>
  <si>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</si>
  <si>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</si>
  <si>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</si>
  <si>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</si>
  <si>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</si>
  <si>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</si>
  <si>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</si>
  <si>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</si>
  <si>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</si>
  <si>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</si>
  <si>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</si>
  <si>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</si>
  <si>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</si>
  <si>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</si>
  <si>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</si>
  <si>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</si>
  <si>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</si>
  <si>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</si>
  <si>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</si>
  <si>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</si>
  <si>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</si>
  <si>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</si>
  <si>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</si>
  <si>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CASH FLOW</t>
  </si>
  <si>
    <t>This Quarter This Year</t>
  </si>
  <si>
    <t>This Quarter last Year</t>
  </si>
  <si>
    <t>Financial Statement Quarter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</si>
</sst>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0" fontId="2" fillId="0" borderId="10" xfId="57" applyFont="1" applyBorder="1">
      <alignment/>
      <protection/>
    </xf>
    <xf numFmtId="49" fontId="1" fillId="0" borderId="10" xfId="57" applyNumberFormat="1" applyFont="1" applyBorder="1">
      <alignment/>
      <protection/>
    </xf>
    <xf numFmtId="0" fontId="1" fillId="0" borderId="10" xfId="57" applyFont="1" applyBorder="1">
      <alignment/>
      <protection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3" fontId="6" fillId="0" borderId="10" xfId="0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3" fillId="0" borderId="10" xfId="42" applyNumberFormat="1" applyFont="1" applyFill="1" applyBorder="1" applyAlignment="1">
      <alignment/>
    </xf>
    <xf numFmtId="173" fontId="2" fillId="0" borderId="10" xfId="45" applyNumberFormat="1" applyFont="1" applyBorder="1" applyAlignment="1">
      <alignment/>
    </xf>
    <xf numFmtId="173" fontId="0" fillId="0" borderId="10" xfId="45" applyNumberFormat="1" applyFont="1" applyBorder="1" applyAlignment="1">
      <alignment/>
    </xf>
    <xf numFmtId="173" fontId="3" fillId="0" borderId="10" xfId="45" applyNumberFormat="1" applyFont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110" zoomScaleNormal="110" zoomScalePageLayoutView="0" workbookViewId="0" topLeftCell="A125">
      <selection activeCell="A150" sqref="A150"/>
    </sheetView>
  </sheetViews>
  <sheetFormatPr defaultColWidth="9.140625" defaultRowHeight="12"/>
  <cols>
    <col min="1" max="1" width="39.00390625" style="0" customWidth="1"/>
    <col min="2" max="3" width="16.00390625" style="22" customWidth="1"/>
    <col min="4" max="4" width="52.7109375" style="0" customWidth="1"/>
  </cols>
  <sheetData>
    <row r="1" ht="12.75">
      <c r="A1" t="s">
        <v>233</v>
      </c>
    </row>
    <row r="2" spans="1:3" ht="19.5" customHeight="1">
      <c r="A2" s="45" t="s">
        <v>163</v>
      </c>
      <c r="B2" s="45"/>
      <c r="C2" s="45"/>
    </row>
    <row r="4" spans="2:3" ht="12.75">
      <c r="B4" s="46" t="s">
        <v>185</v>
      </c>
      <c r="C4" s="46"/>
    </row>
    <row r="5" spans="1:3" ht="12.75">
      <c r="A5" s="1"/>
      <c r="B5" s="23" t="s">
        <v>129</v>
      </c>
      <c r="C5" s="23" t="s">
        <v>128</v>
      </c>
    </row>
    <row r="6" spans="1:3" ht="12.75">
      <c r="A6" s="2" t="s">
        <v>1</v>
      </c>
      <c r="B6" s="24" t="s">
        <v>0</v>
      </c>
      <c r="C6" s="24"/>
    </row>
    <row r="7" spans="1:4" ht="12.75">
      <c r="A7" s="2" t="s">
        <v>2</v>
      </c>
      <c r="B7" s="25">
        <f>B8+B11+B15+B26+B29+B37</f>
        <v>135405781359</v>
      </c>
      <c r="C7" s="25">
        <f>C8+C11+C15+C26+C29+C37</f>
        <v>117518902953</v>
      </c>
      <c r="D7" s="21"/>
    </row>
    <row r="8" spans="1:4" ht="12.75">
      <c r="A8" s="2" t="s">
        <v>3</v>
      </c>
      <c r="B8" s="26">
        <f>B9+B10</f>
        <v>1868239163</v>
      </c>
      <c r="C8" s="26">
        <f>C9+C10</f>
        <v>1112692962</v>
      </c>
      <c r="D8" s="21"/>
    </row>
    <row r="9" spans="1:4" ht="12.75">
      <c r="A9" s="3" t="s">
        <v>4</v>
      </c>
      <c r="B9" s="27">
        <v>1868239163</v>
      </c>
      <c r="C9" s="27">
        <v>1112692962</v>
      </c>
      <c r="D9" s="21"/>
    </row>
    <row r="10" spans="1:4" ht="12.75">
      <c r="A10" s="3" t="s">
        <v>5</v>
      </c>
      <c r="B10" s="29"/>
      <c r="C10" s="29"/>
      <c r="D10" s="21"/>
    </row>
    <row r="11" spans="1:4" ht="12.75">
      <c r="A11" s="2" t="s">
        <v>6</v>
      </c>
      <c r="B11" s="26">
        <f>B12+B13+B14</f>
        <v>0</v>
      </c>
      <c r="C11" s="26">
        <f>C12+C13+C14</f>
        <v>0</v>
      </c>
      <c r="D11" s="21"/>
    </row>
    <row r="12" spans="1:4" ht="12.75">
      <c r="A12" s="3" t="s">
        <v>45</v>
      </c>
      <c r="B12" s="29">
        <v>0</v>
      </c>
      <c r="C12" s="29">
        <v>0</v>
      </c>
      <c r="D12" s="21"/>
    </row>
    <row r="13" spans="1:4" ht="12.75">
      <c r="A13" s="3" t="s">
        <v>46</v>
      </c>
      <c r="B13" s="29">
        <v>0</v>
      </c>
      <c r="C13" s="29">
        <v>0</v>
      </c>
      <c r="D13" s="21"/>
    </row>
    <row r="14" spans="1:4" ht="12.75">
      <c r="A14" s="3" t="s">
        <v>47</v>
      </c>
      <c r="B14" s="29">
        <v>0</v>
      </c>
      <c r="C14" s="29">
        <v>0</v>
      </c>
      <c r="D14" s="21"/>
    </row>
    <row r="15" spans="1:4" ht="12.75">
      <c r="A15" s="4" t="s">
        <v>7</v>
      </c>
      <c r="B15" s="26">
        <f>B16+B19+B20+B21+B22+B23+B24+B25</f>
        <v>74527956008</v>
      </c>
      <c r="C15" s="26">
        <f>C16+C19+C20+C21+C22+C23+C24+C25</f>
        <v>72807160097</v>
      </c>
      <c r="D15" s="21"/>
    </row>
    <row r="16" spans="1:4" ht="12.75">
      <c r="A16" s="5" t="s">
        <v>8</v>
      </c>
      <c r="B16" s="27">
        <v>21522538890</v>
      </c>
      <c r="C16" s="27">
        <v>19041371545</v>
      </c>
      <c r="D16" s="21"/>
    </row>
    <row r="17" spans="1:4" ht="12.75">
      <c r="A17" s="6" t="s">
        <v>9</v>
      </c>
      <c r="B17" s="29"/>
      <c r="C17" s="29"/>
      <c r="D17" s="21"/>
    </row>
    <row r="18" spans="1:4" ht="12.75">
      <c r="A18" s="5" t="s">
        <v>10</v>
      </c>
      <c r="B18" s="29"/>
      <c r="C18" s="29"/>
      <c r="D18" s="21"/>
    </row>
    <row r="19" spans="1:4" ht="12.75">
      <c r="A19" s="5" t="s">
        <v>11</v>
      </c>
      <c r="B19" s="29">
        <v>2149794971</v>
      </c>
      <c r="C19" s="27">
        <v>1889398891</v>
      </c>
      <c r="D19" s="21"/>
    </row>
    <row r="20" spans="1:4" ht="12.75">
      <c r="A20" s="6" t="s">
        <v>48</v>
      </c>
      <c r="B20" s="29"/>
      <c r="C20" s="29"/>
      <c r="D20" s="21"/>
    </row>
    <row r="21" spans="1:4" ht="12.75">
      <c r="A21" s="6" t="s">
        <v>49</v>
      </c>
      <c r="B21" s="29"/>
      <c r="C21" s="29"/>
      <c r="D21" s="21"/>
    </row>
    <row r="22" spans="1:4" ht="12.75">
      <c r="A22" s="5" t="s">
        <v>50</v>
      </c>
      <c r="B22" s="29"/>
      <c r="C22" s="29"/>
      <c r="D22" s="21"/>
    </row>
    <row r="23" spans="1:4" ht="12.75">
      <c r="A23" s="6" t="s">
        <v>51</v>
      </c>
      <c r="B23" s="27">
        <v>55221868810</v>
      </c>
      <c r="C23" s="27">
        <v>56242636324</v>
      </c>
      <c r="D23" s="21"/>
    </row>
    <row r="24" spans="1:4" ht="12.75">
      <c r="A24" s="6" t="s">
        <v>52</v>
      </c>
      <c r="B24" s="28">
        <v>-4366246663</v>
      </c>
      <c r="C24" s="28">
        <v>-4366246663</v>
      </c>
      <c r="D24" s="21"/>
    </row>
    <row r="25" spans="1:4" ht="12.75">
      <c r="A25" s="6" t="s">
        <v>53</v>
      </c>
      <c r="B25" s="29"/>
      <c r="C25" s="29"/>
      <c r="D25" s="21"/>
    </row>
    <row r="26" spans="1:4" ht="12.75">
      <c r="A26" s="4" t="s">
        <v>12</v>
      </c>
      <c r="B26" s="26">
        <f>B27+B28</f>
        <v>53371367868</v>
      </c>
      <c r="C26" s="26">
        <f>C27+C28</f>
        <v>38408305108</v>
      </c>
      <c r="D26" s="21"/>
    </row>
    <row r="27" spans="1:4" ht="12.75">
      <c r="A27" s="6" t="s">
        <v>54</v>
      </c>
      <c r="B27" s="27">
        <v>53371367868</v>
      </c>
      <c r="C27" s="27">
        <v>38408305108</v>
      </c>
      <c r="D27" s="21"/>
    </row>
    <row r="28" spans="1:4" ht="12.75">
      <c r="A28" s="6" t="s">
        <v>55</v>
      </c>
      <c r="B28" s="29"/>
      <c r="C28" s="29"/>
      <c r="D28" s="21"/>
    </row>
    <row r="29" spans="1:4" ht="12.75">
      <c r="A29" s="4" t="s">
        <v>13</v>
      </c>
      <c r="B29" s="26">
        <f>B30+B33+B34+B35+B36</f>
        <v>5638218320</v>
      </c>
      <c r="C29" s="26">
        <f>C30+C33+C34+C35+C36</f>
        <v>5190744786</v>
      </c>
      <c r="D29" s="21"/>
    </row>
    <row r="30" spans="1:4" s="18" customFormat="1" ht="12.75">
      <c r="A30" s="5" t="s">
        <v>14</v>
      </c>
      <c r="B30" s="27">
        <v>990093507</v>
      </c>
      <c r="C30" s="27">
        <v>904514174</v>
      </c>
      <c r="D30" s="21"/>
    </row>
    <row r="31" spans="1:4" ht="12.75">
      <c r="A31" s="6" t="s">
        <v>15</v>
      </c>
      <c r="B31" s="29"/>
      <c r="C31" s="29"/>
      <c r="D31" s="21"/>
    </row>
    <row r="32" spans="1:4" ht="12.75">
      <c r="A32" s="6" t="s">
        <v>16</v>
      </c>
      <c r="B32" s="29"/>
      <c r="C32" s="29"/>
      <c r="D32" s="21"/>
    </row>
    <row r="33" spans="1:4" ht="12.75">
      <c r="A33" s="6" t="s">
        <v>17</v>
      </c>
      <c r="B33" s="29">
        <v>4579114688</v>
      </c>
      <c r="C33" s="29">
        <v>4192954987</v>
      </c>
      <c r="D33" s="21"/>
    </row>
    <row r="34" spans="1:4" ht="12.75">
      <c r="A34" s="5" t="s">
        <v>18</v>
      </c>
      <c r="B34" s="29">
        <v>69010125</v>
      </c>
      <c r="C34" s="29">
        <v>93275625</v>
      </c>
      <c r="D34" s="21"/>
    </row>
    <row r="35" spans="1:4" ht="12.75">
      <c r="A35" s="5" t="s">
        <v>19</v>
      </c>
      <c r="B35" s="29"/>
      <c r="C35" s="29"/>
      <c r="D35" s="21"/>
    </row>
    <row r="36" spans="1:4" ht="12.75">
      <c r="A36" s="5" t="s">
        <v>20</v>
      </c>
      <c r="B36" s="29"/>
      <c r="C36" s="29"/>
      <c r="D36" s="21"/>
    </row>
    <row r="37" spans="1:4" ht="12.75">
      <c r="A37" s="7" t="s">
        <v>21</v>
      </c>
      <c r="B37" s="26">
        <v>0</v>
      </c>
      <c r="C37" s="26">
        <v>0</v>
      </c>
      <c r="D37" s="21"/>
    </row>
    <row r="38" spans="1:4" ht="12.75">
      <c r="A38" s="6" t="s">
        <v>56</v>
      </c>
      <c r="B38" s="29">
        <v>0</v>
      </c>
      <c r="C38" s="29">
        <v>0</v>
      </c>
      <c r="D38" s="21"/>
    </row>
    <row r="39" spans="1:4" ht="12.75">
      <c r="A39" s="11" t="s">
        <v>57</v>
      </c>
      <c r="B39" s="29">
        <v>0</v>
      </c>
      <c r="C39" s="29">
        <v>0</v>
      </c>
      <c r="D39" s="21"/>
    </row>
    <row r="40" spans="1:4" ht="12.75">
      <c r="A40" s="12" t="s">
        <v>58</v>
      </c>
      <c r="B40" s="26">
        <f>B41+B51+B61+B64+B67+B73</f>
        <v>399812462390</v>
      </c>
      <c r="C40" s="26">
        <f>C41+C51+C61+C64+C67+C73</f>
        <v>415575994220</v>
      </c>
      <c r="D40" s="21"/>
    </row>
    <row r="41" spans="1:4" ht="12.75">
      <c r="A41" s="2" t="s">
        <v>22</v>
      </c>
      <c r="B41" s="26">
        <f>B42+B43+B44+B45+B46+B47+B50</f>
        <v>72240000000</v>
      </c>
      <c r="C41" s="26">
        <f>C42+C43+C44+C45+C46+C47+C50</f>
        <v>72240000000</v>
      </c>
      <c r="D41" s="21"/>
    </row>
    <row r="42" spans="1:4" ht="12.75">
      <c r="A42" s="3" t="s">
        <v>23</v>
      </c>
      <c r="B42" s="29"/>
      <c r="C42" s="29"/>
      <c r="D42" s="21"/>
    </row>
    <row r="43" spans="1:4" ht="12.75">
      <c r="A43" s="3" t="s">
        <v>130</v>
      </c>
      <c r="B43" s="29"/>
      <c r="C43" s="29"/>
      <c r="D43" s="21"/>
    </row>
    <row r="44" spans="1:4" ht="12.75">
      <c r="A44" s="9" t="s">
        <v>59</v>
      </c>
      <c r="B44" s="29"/>
      <c r="C44" s="29"/>
      <c r="D44" s="21"/>
    </row>
    <row r="45" spans="1:4" ht="12.75">
      <c r="A45" s="9" t="s">
        <v>60</v>
      </c>
      <c r="B45" s="29"/>
      <c r="C45" s="29"/>
      <c r="D45" s="21"/>
    </row>
    <row r="46" spans="1:4" ht="12.75">
      <c r="A46" s="9" t="s">
        <v>61</v>
      </c>
      <c r="B46" s="29"/>
      <c r="C46" s="29"/>
      <c r="D46" s="21"/>
    </row>
    <row r="47" spans="1:4" s="18" customFormat="1" ht="12.75">
      <c r="A47" s="5" t="s">
        <v>62</v>
      </c>
      <c r="B47" s="29">
        <v>72240000000</v>
      </c>
      <c r="C47" s="29">
        <v>72240000000</v>
      </c>
      <c r="D47" s="21"/>
    </row>
    <row r="48" spans="1:4" ht="12.75">
      <c r="A48" s="6" t="s">
        <v>63</v>
      </c>
      <c r="B48" s="29"/>
      <c r="C48" s="29"/>
      <c r="D48" s="21"/>
    </row>
    <row r="49" spans="1:4" ht="12.75">
      <c r="A49" s="6" t="s">
        <v>64</v>
      </c>
      <c r="B49" s="29"/>
      <c r="C49" s="29"/>
      <c r="D49" s="21"/>
    </row>
    <row r="50" spans="1:4" ht="12.75">
      <c r="A50" s="6" t="s">
        <v>65</v>
      </c>
      <c r="B50" s="29"/>
      <c r="C50" s="29"/>
      <c r="D50" s="21"/>
    </row>
    <row r="51" spans="1:4" ht="12.75">
      <c r="A51" s="4" t="s">
        <v>24</v>
      </c>
      <c r="B51" s="26">
        <f>B52+B55+B58</f>
        <v>210712764137</v>
      </c>
      <c r="C51" s="26">
        <f>C52+C55+C58</f>
        <v>225902390065</v>
      </c>
      <c r="D51" s="21"/>
    </row>
    <row r="52" spans="1:4" ht="12.75">
      <c r="A52" s="7" t="s">
        <v>26</v>
      </c>
      <c r="B52" s="26">
        <f>B53+B54</f>
        <v>210712764137</v>
      </c>
      <c r="C52" s="26">
        <f>C53+C54</f>
        <v>225902390065</v>
      </c>
      <c r="D52" s="21"/>
    </row>
    <row r="53" spans="1:4" ht="12.75">
      <c r="A53" s="13" t="s">
        <v>29</v>
      </c>
      <c r="B53" s="27">
        <v>277975229989</v>
      </c>
      <c r="C53" s="27">
        <v>277933229989</v>
      </c>
      <c r="D53" s="21"/>
    </row>
    <row r="54" spans="1:4" ht="12.75">
      <c r="A54" s="13" t="s">
        <v>66</v>
      </c>
      <c r="B54" s="28">
        <v>-67262465852</v>
      </c>
      <c r="C54" s="28">
        <v>-52030839924</v>
      </c>
      <c r="D54" s="21"/>
    </row>
    <row r="55" spans="1:4" ht="12.75">
      <c r="A55" s="14" t="s">
        <v>131</v>
      </c>
      <c r="B55" s="26">
        <f>B56+B57</f>
        <v>0</v>
      </c>
      <c r="C55" s="26">
        <f>C56+C57</f>
        <v>0</v>
      </c>
      <c r="D55" s="21"/>
    </row>
    <row r="56" spans="1:4" ht="12.75">
      <c r="A56" s="13" t="s">
        <v>29</v>
      </c>
      <c r="B56" s="29"/>
      <c r="C56" s="29"/>
      <c r="D56" s="21"/>
    </row>
    <row r="57" spans="1:4" ht="12.75">
      <c r="A57" s="13" t="s">
        <v>67</v>
      </c>
      <c r="B57" s="29"/>
      <c r="C57" s="29"/>
      <c r="D57" s="21"/>
    </row>
    <row r="58" spans="1:4" ht="12.75">
      <c r="A58" s="14" t="s">
        <v>132</v>
      </c>
      <c r="B58" s="26">
        <f>B59+B60</f>
        <v>0</v>
      </c>
      <c r="C58" s="26">
        <f>C59+C60</f>
        <v>0</v>
      </c>
      <c r="D58" s="21"/>
    </row>
    <row r="59" spans="1:4" ht="12.75">
      <c r="A59" s="13" t="s">
        <v>29</v>
      </c>
      <c r="B59" s="27">
        <v>810751750</v>
      </c>
      <c r="C59" s="27">
        <v>810751750</v>
      </c>
      <c r="D59" s="21"/>
    </row>
    <row r="60" spans="1:4" ht="12.75">
      <c r="A60" s="13" t="s">
        <v>68</v>
      </c>
      <c r="B60" s="28">
        <v>-810751750</v>
      </c>
      <c r="C60" s="28">
        <v>-810751750</v>
      </c>
      <c r="D60" s="21"/>
    </row>
    <row r="61" spans="1:4" ht="12.75">
      <c r="A61" s="14" t="s">
        <v>70</v>
      </c>
      <c r="B61" s="26">
        <f>B62+B63</f>
        <v>0</v>
      </c>
      <c r="C61" s="26">
        <f>C62+C63</f>
        <v>0</v>
      </c>
      <c r="D61" s="21"/>
    </row>
    <row r="62" spans="1:4" ht="12.75">
      <c r="A62" s="13" t="s">
        <v>29</v>
      </c>
      <c r="B62" s="29">
        <v>0</v>
      </c>
      <c r="C62" s="29">
        <v>0</v>
      </c>
      <c r="D62" s="21"/>
    </row>
    <row r="63" spans="1:4" ht="12.75">
      <c r="A63" s="13" t="s">
        <v>69</v>
      </c>
      <c r="B63" s="29">
        <v>0</v>
      </c>
      <c r="C63" s="29">
        <v>0</v>
      </c>
      <c r="D63" s="21"/>
    </row>
    <row r="64" spans="1:4" ht="12.75">
      <c r="A64" s="7" t="s">
        <v>71</v>
      </c>
      <c r="B64" s="26">
        <f>B65+B66</f>
        <v>9217852728</v>
      </c>
      <c r="C64" s="26">
        <f>C65+C66</f>
        <v>9217852728</v>
      </c>
      <c r="D64" s="21"/>
    </row>
    <row r="65" spans="1:4" ht="12.75">
      <c r="A65" s="6" t="s">
        <v>72</v>
      </c>
      <c r="B65" s="29">
        <v>0</v>
      </c>
      <c r="C65" s="29">
        <v>0</v>
      </c>
      <c r="D65" s="21"/>
    </row>
    <row r="66" spans="1:4" ht="12.75">
      <c r="A66" s="6" t="s">
        <v>73</v>
      </c>
      <c r="B66" s="27">
        <v>9217852728</v>
      </c>
      <c r="C66" s="27">
        <v>9217852728</v>
      </c>
      <c r="D66" s="21"/>
    </row>
    <row r="67" spans="1:4" ht="12.75">
      <c r="A67" s="7" t="s">
        <v>30</v>
      </c>
      <c r="B67" s="26">
        <f>B68+B69+B70+B71+B72</f>
        <v>93960000000</v>
      </c>
      <c r="C67" s="26">
        <f>C68+C69+C70+C71+C72</f>
        <v>93960000000</v>
      </c>
      <c r="D67" s="21"/>
    </row>
    <row r="68" spans="1:4" ht="12.75">
      <c r="A68" s="6" t="s">
        <v>25</v>
      </c>
      <c r="B68" s="29"/>
      <c r="C68" s="29"/>
      <c r="D68" s="21"/>
    </row>
    <row r="69" spans="1:4" ht="12.75">
      <c r="A69" s="6" t="s">
        <v>27</v>
      </c>
      <c r="B69" s="29"/>
      <c r="C69" s="29"/>
      <c r="D69" s="21"/>
    </row>
    <row r="70" spans="1:4" ht="12.75">
      <c r="A70" s="6" t="s">
        <v>74</v>
      </c>
      <c r="B70" s="27">
        <v>93960000000</v>
      </c>
      <c r="C70" s="27">
        <v>93960000000</v>
      </c>
      <c r="D70" s="21"/>
    </row>
    <row r="71" spans="1:4" ht="12.75">
      <c r="A71" s="6" t="s">
        <v>28</v>
      </c>
      <c r="B71" s="29"/>
      <c r="C71" s="29"/>
      <c r="D71" s="21"/>
    </row>
    <row r="72" spans="1:4" ht="12.75">
      <c r="A72" s="6" t="s">
        <v>75</v>
      </c>
      <c r="B72" s="29"/>
      <c r="C72" s="29"/>
      <c r="D72" s="21"/>
    </row>
    <row r="73" spans="1:4" ht="12.75">
      <c r="A73" s="7" t="s">
        <v>79</v>
      </c>
      <c r="B73" s="26">
        <f>B74+B75+B76+B77</f>
        <v>13681845525</v>
      </c>
      <c r="C73" s="26">
        <f>C74+C75+C76+C77</f>
        <v>14255751427</v>
      </c>
      <c r="D73" s="21"/>
    </row>
    <row r="74" spans="1:4" ht="12.75">
      <c r="A74" s="6" t="s">
        <v>76</v>
      </c>
      <c r="B74" s="27">
        <v>13681845525</v>
      </c>
      <c r="C74" s="27">
        <v>14255751427</v>
      </c>
      <c r="D74" s="21"/>
    </row>
    <row r="75" spans="1:4" ht="12.75">
      <c r="A75" s="6" t="s">
        <v>77</v>
      </c>
      <c r="B75" s="29"/>
      <c r="C75" s="29"/>
      <c r="D75" s="21"/>
    </row>
    <row r="76" spans="1:4" ht="12.75">
      <c r="A76" s="6" t="s">
        <v>78</v>
      </c>
      <c r="B76" s="29"/>
      <c r="C76" s="29"/>
      <c r="D76" s="21"/>
    </row>
    <row r="77" spans="1:4" ht="12.75">
      <c r="A77" s="6" t="s">
        <v>80</v>
      </c>
      <c r="B77" s="29"/>
      <c r="C77" s="29"/>
      <c r="D77" s="21"/>
    </row>
    <row r="78" spans="1:4" ht="12.75">
      <c r="A78" s="6" t="s">
        <v>162</v>
      </c>
      <c r="B78" s="29"/>
      <c r="C78" s="29"/>
      <c r="D78" s="21"/>
    </row>
    <row r="79" spans="1:4" ht="12.75">
      <c r="A79" s="4" t="s">
        <v>31</v>
      </c>
      <c r="B79" s="26">
        <f>B7+B40</f>
        <v>535218243749</v>
      </c>
      <c r="C79" s="26">
        <f>C7+C40</f>
        <v>533094897173</v>
      </c>
      <c r="D79" s="21"/>
    </row>
    <row r="80" spans="1:4" ht="12.75">
      <c r="A80" s="4" t="s">
        <v>32</v>
      </c>
      <c r="B80" s="26" t="s">
        <v>0</v>
      </c>
      <c r="C80" s="26" t="s">
        <v>0</v>
      </c>
      <c r="D80" s="21"/>
    </row>
    <row r="81" spans="1:4" ht="12.75">
      <c r="A81" s="4" t="s">
        <v>164</v>
      </c>
      <c r="B81" s="26">
        <f>B82+B104</f>
        <v>375759599832</v>
      </c>
      <c r="C81" s="26">
        <f>C82+C104</f>
        <v>356632536685</v>
      </c>
      <c r="D81" s="21"/>
    </row>
    <row r="82" spans="1:4" ht="12.75">
      <c r="A82" s="4" t="s">
        <v>33</v>
      </c>
      <c r="B82" s="26">
        <f>B83+B86+B87+B88+B89+B90+B91+B92+B93+B95+B96+B97+B98+B99+B100</f>
        <v>206584021520</v>
      </c>
      <c r="C82" s="26">
        <f>C83+C86+C87+C88+C89+C90+C91+C92+C93+C95+C96+C97+C98+C99+C100</f>
        <v>179956958373</v>
      </c>
      <c r="D82" s="21"/>
    </row>
    <row r="83" spans="1:4" s="18" customFormat="1" ht="12.75">
      <c r="A83" s="5" t="s">
        <v>86</v>
      </c>
      <c r="B83" s="38">
        <v>57855662311</v>
      </c>
      <c r="C83" s="38">
        <v>50610968012</v>
      </c>
      <c r="D83" s="21"/>
    </row>
    <row r="84" spans="1:4" ht="12.75">
      <c r="A84" s="15" t="s">
        <v>81</v>
      </c>
      <c r="B84" s="29"/>
      <c r="C84" s="29"/>
      <c r="D84" s="21"/>
    </row>
    <row r="85" spans="1:4" ht="12.75">
      <c r="A85" s="6" t="s">
        <v>82</v>
      </c>
      <c r="B85" s="29"/>
      <c r="C85" s="29"/>
      <c r="D85" s="21"/>
    </row>
    <row r="86" spans="1:4" ht="12.75">
      <c r="A86" s="5" t="s">
        <v>133</v>
      </c>
      <c r="B86" s="38">
        <v>19183926767</v>
      </c>
      <c r="C86" s="38">
        <v>11314118544</v>
      </c>
      <c r="D86" s="21"/>
    </row>
    <row r="87" spans="1:4" ht="12.75">
      <c r="A87" s="6" t="s">
        <v>83</v>
      </c>
      <c r="B87" s="38">
        <v>54037077406</v>
      </c>
      <c r="C87" s="38">
        <v>54107045533</v>
      </c>
      <c r="D87" s="21"/>
    </row>
    <row r="88" spans="1:4" ht="12.75">
      <c r="A88" s="6" t="s">
        <v>84</v>
      </c>
      <c r="B88" s="38">
        <v>1966066109</v>
      </c>
      <c r="C88" s="38">
        <v>2256618877</v>
      </c>
      <c r="D88" s="21"/>
    </row>
    <row r="89" spans="1:4" ht="12.75">
      <c r="A89" s="6" t="s">
        <v>85</v>
      </c>
      <c r="B89" s="38">
        <v>5703684335</v>
      </c>
      <c r="C89" s="38">
        <v>3726461302</v>
      </c>
      <c r="D89" s="21"/>
    </row>
    <row r="90" spans="1:4" ht="12.75">
      <c r="A90" s="6" t="s">
        <v>87</v>
      </c>
      <c r="B90" s="29"/>
      <c r="C90" s="29"/>
      <c r="D90" s="21"/>
    </row>
    <row r="91" spans="1:4" ht="12.75">
      <c r="A91" s="6" t="s">
        <v>88</v>
      </c>
      <c r="B91" s="29"/>
      <c r="C91" s="29"/>
      <c r="D91" s="21"/>
    </row>
    <row r="92" spans="1:4" ht="12.75">
      <c r="A92" s="6" t="s">
        <v>89</v>
      </c>
      <c r="B92" s="29"/>
      <c r="C92" s="29"/>
      <c r="D92" s="21"/>
    </row>
    <row r="93" spans="1:4" ht="12.75">
      <c r="A93" s="6" t="s">
        <v>90</v>
      </c>
      <c r="B93" s="38">
        <v>29785679868</v>
      </c>
      <c r="C93" s="38">
        <v>26024221381</v>
      </c>
      <c r="D93" s="21"/>
    </row>
    <row r="94" spans="1:4" ht="12.75">
      <c r="A94" s="15" t="s">
        <v>91</v>
      </c>
      <c r="B94" s="29"/>
      <c r="C94" s="29"/>
      <c r="D94" s="21"/>
    </row>
    <row r="95" spans="1:4" ht="12.75">
      <c r="A95" s="6" t="s">
        <v>92</v>
      </c>
      <c r="B95" s="38">
        <v>37766870950</v>
      </c>
      <c r="C95" s="38">
        <v>31632470950</v>
      </c>
      <c r="D95" s="21"/>
    </row>
    <row r="96" spans="1:4" ht="12.75">
      <c r="A96" s="6" t="s">
        <v>93</v>
      </c>
      <c r="B96" s="29"/>
      <c r="C96" s="29"/>
      <c r="D96" s="21"/>
    </row>
    <row r="97" spans="1:4" ht="12.75">
      <c r="A97" s="6" t="s">
        <v>94</v>
      </c>
      <c r="B97" s="38">
        <v>285053774</v>
      </c>
      <c r="C97" s="38">
        <v>285053774</v>
      </c>
      <c r="D97" s="21"/>
    </row>
    <row r="98" spans="1:4" ht="12.75">
      <c r="A98" s="10" t="s">
        <v>95</v>
      </c>
      <c r="B98" s="29"/>
      <c r="C98" s="29"/>
      <c r="D98" s="21"/>
    </row>
    <row r="99" spans="1:4" ht="12.75">
      <c r="A99" s="6" t="s">
        <v>96</v>
      </c>
      <c r="B99" s="29"/>
      <c r="C99" s="29"/>
      <c r="D99" s="21"/>
    </row>
    <row r="100" spans="1:4" s="18" customFormat="1" ht="12.75">
      <c r="A100" s="5" t="s">
        <v>97</v>
      </c>
      <c r="B100" s="29"/>
      <c r="C100" s="29"/>
      <c r="D100" s="21"/>
    </row>
    <row r="101" spans="1:4" ht="12.75">
      <c r="A101" s="15" t="s">
        <v>98</v>
      </c>
      <c r="B101" s="29"/>
      <c r="C101" s="29"/>
      <c r="D101" s="21"/>
    </row>
    <row r="102" spans="1:4" ht="12.75">
      <c r="A102" s="6" t="s">
        <v>99</v>
      </c>
      <c r="B102" s="29"/>
      <c r="C102" s="29"/>
      <c r="D102" s="21"/>
    </row>
    <row r="103" spans="1:4" ht="12.75">
      <c r="A103" s="6" t="s">
        <v>100</v>
      </c>
      <c r="B103" s="29"/>
      <c r="C103" s="29"/>
      <c r="D103" s="21"/>
    </row>
    <row r="104" spans="1:4" ht="12.75">
      <c r="A104" s="4" t="s">
        <v>34</v>
      </c>
      <c r="B104" s="26">
        <f>SUM(B105:B117)</f>
        <v>169175578312</v>
      </c>
      <c r="C104" s="26">
        <f>SUM(C105:C117)</f>
        <v>176675578312</v>
      </c>
      <c r="D104" s="21"/>
    </row>
    <row r="105" spans="1:4" ht="12.75">
      <c r="A105" s="6" t="s">
        <v>101</v>
      </c>
      <c r="B105" s="29"/>
      <c r="C105" s="29"/>
      <c r="D105" s="21"/>
    </row>
    <row r="106" spans="1:4" ht="12.75">
      <c r="A106" s="17" t="s">
        <v>134</v>
      </c>
      <c r="B106" s="29"/>
      <c r="C106" s="29"/>
      <c r="D106" s="21"/>
    </row>
    <row r="107" spans="1:4" ht="12.75">
      <c r="A107" s="8" t="s">
        <v>102</v>
      </c>
      <c r="B107" s="29"/>
      <c r="C107" s="29"/>
      <c r="D107" s="21"/>
    </row>
    <row r="108" spans="1:4" ht="12.75">
      <c r="A108" s="6" t="s">
        <v>103</v>
      </c>
      <c r="B108" s="29"/>
      <c r="C108" s="29"/>
      <c r="D108" s="21"/>
    </row>
    <row r="109" spans="1:4" ht="12.75">
      <c r="A109" s="6" t="s">
        <v>35</v>
      </c>
      <c r="B109" s="29"/>
      <c r="C109" s="29"/>
      <c r="D109" s="21"/>
    </row>
    <row r="110" spans="1:4" ht="12.75">
      <c r="A110" s="6" t="s">
        <v>104</v>
      </c>
      <c r="B110" s="29"/>
      <c r="C110" s="29"/>
      <c r="D110" s="21"/>
    </row>
    <row r="111" spans="1:4" ht="12.75">
      <c r="A111" s="6" t="s">
        <v>36</v>
      </c>
      <c r="B111" s="28">
        <v>93960000000</v>
      </c>
      <c r="C111" s="28">
        <v>93960000000</v>
      </c>
      <c r="D111" s="21"/>
    </row>
    <row r="112" spans="1:4" ht="12.75">
      <c r="A112" s="9" t="s">
        <v>105</v>
      </c>
      <c r="B112" s="28">
        <v>75215578312</v>
      </c>
      <c r="C112" s="28">
        <v>82715578312</v>
      </c>
      <c r="D112" s="21"/>
    </row>
    <row r="113" spans="1:4" ht="12.75">
      <c r="A113" s="10" t="s">
        <v>106</v>
      </c>
      <c r="B113" s="29"/>
      <c r="C113" s="29"/>
      <c r="D113" s="21"/>
    </row>
    <row r="114" spans="1:4" ht="12.75">
      <c r="A114" s="9" t="s">
        <v>107</v>
      </c>
      <c r="B114" s="29"/>
      <c r="C114" s="29"/>
      <c r="D114" s="21"/>
    </row>
    <row r="115" spans="1:4" ht="12.75">
      <c r="A115" s="9" t="s">
        <v>108</v>
      </c>
      <c r="B115" s="29"/>
      <c r="C115" s="29"/>
      <c r="D115" s="21"/>
    </row>
    <row r="116" spans="1:4" ht="12.75">
      <c r="A116" s="9" t="s">
        <v>109</v>
      </c>
      <c r="B116" s="29"/>
      <c r="C116" s="29"/>
      <c r="D116" s="21"/>
    </row>
    <row r="117" spans="1:4" ht="12.75">
      <c r="A117" s="6" t="s">
        <v>110</v>
      </c>
      <c r="B117" s="29"/>
      <c r="C117" s="29"/>
      <c r="D117" s="21"/>
    </row>
    <row r="118" spans="1:4" ht="12.75">
      <c r="A118" s="4" t="s">
        <v>165</v>
      </c>
      <c r="B118" s="26">
        <f>B119+B137</f>
        <v>159458643917</v>
      </c>
      <c r="C118" s="26">
        <f>C119+C137</f>
        <v>176462360488</v>
      </c>
      <c r="D118" s="21"/>
    </row>
    <row r="119" spans="1:4" ht="12.75">
      <c r="A119" s="7" t="s">
        <v>37</v>
      </c>
      <c r="B119" s="26">
        <f>B120+B123+B124+B125+B126+B127+B128+B129+B130+B131+B132+B135+B136</f>
        <v>159283353917</v>
      </c>
      <c r="C119" s="26">
        <f>C120+C123+C124+C125+C126+C127+C128+C129+C130+C131+C132+C135+C136</f>
        <v>176287070488</v>
      </c>
      <c r="D119" s="21"/>
    </row>
    <row r="120" spans="1:4" ht="12.75">
      <c r="A120" s="7" t="s">
        <v>38</v>
      </c>
      <c r="B120" s="26">
        <f>B121+B122</f>
        <v>200000000000</v>
      </c>
      <c r="C120" s="26">
        <f>C121+C122</f>
        <v>200000000000</v>
      </c>
      <c r="D120" s="21"/>
    </row>
    <row r="121" spans="1:4" ht="12.75">
      <c r="A121" s="16" t="s">
        <v>112</v>
      </c>
      <c r="B121" s="29">
        <v>200000000000</v>
      </c>
      <c r="C121" s="29">
        <v>200000000000</v>
      </c>
      <c r="D121" s="21"/>
    </row>
    <row r="122" spans="1:4" ht="12.75">
      <c r="A122" s="16" t="s">
        <v>111</v>
      </c>
      <c r="B122" s="29"/>
      <c r="C122" s="29"/>
      <c r="D122" s="21"/>
    </row>
    <row r="123" spans="1:4" ht="12.75">
      <c r="A123" s="5" t="s">
        <v>39</v>
      </c>
      <c r="B123" s="29">
        <v>4902500000</v>
      </c>
      <c r="C123" s="29">
        <v>4902500000</v>
      </c>
      <c r="D123" s="21"/>
    </row>
    <row r="124" spans="1:4" ht="12.75">
      <c r="A124" s="6" t="s">
        <v>113</v>
      </c>
      <c r="B124" s="29"/>
      <c r="C124" s="29"/>
      <c r="D124" s="21"/>
    </row>
    <row r="125" spans="1:4" ht="12.75">
      <c r="A125" s="6" t="s">
        <v>114</v>
      </c>
      <c r="B125" s="29"/>
      <c r="C125" s="29"/>
      <c r="D125" s="21"/>
    </row>
    <row r="126" spans="1:4" ht="12.75">
      <c r="A126" s="6" t="s">
        <v>115</v>
      </c>
      <c r="B126" s="29"/>
      <c r="C126" s="29"/>
      <c r="D126" s="21"/>
    </row>
    <row r="127" spans="1:4" ht="12.75">
      <c r="A127" s="6" t="s">
        <v>116</v>
      </c>
      <c r="B127" s="29"/>
      <c r="C127" s="29"/>
      <c r="D127" s="21"/>
    </row>
    <row r="128" spans="1:4" ht="12.75">
      <c r="A128" s="6" t="s">
        <v>117</v>
      </c>
      <c r="B128" s="29"/>
      <c r="C128" s="29"/>
      <c r="D128" s="21"/>
    </row>
    <row r="129" spans="1:4" ht="12.75">
      <c r="A129" s="6" t="s">
        <v>118</v>
      </c>
      <c r="B129" s="28">
        <v>3267017189</v>
      </c>
      <c r="C129" s="28">
        <v>3267017189</v>
      </c>
      <c r="D129" s="21"/>
    </row>
    <row r="130" spans="1:4" ht="12.75">
      <c r="A130" s="6" t="s">
        <v>40</v>
      </c>
      <c r="B130" s="39"/>
      <c r="C130" s="39"/>
      <c r="D130" s="21"/>
    </row>
    <row r="131" spans="1:4" ht="12.75">
      <c r="A131" s="6" t="s">
        <v>119</v>
      </c>
      <c r="B131" s="40">
        <v>249948734</v>
      </c>
      <c r="C131" s="40">
        <v>249948734</v>
      </c>
      <c r="D131" s="21"/>
    </row>
    <row r="132" spans="1:4" ht="12.75">
      <c r="A132" s="7" t="s">
        <v>120</v>
      </c>
      <c r="B132" s="41">
        <f>B133+B134</f>
        <v>-49136112006</v>
      </c>
      <c r="C132" s="41">
        <f>C133+C134</f>
        <v>-32132395435</v>
      </c>
      <c r="D132" s="21"/>
    </row>
    <row r="133" spans="1:4" ht="12.75">
      <c r="A133" s="16" t="s">
        <v>121</v>
      </c>
      <c r="B133" s="39">
        <v>-32132395435</v>
      </c>
      <c r="C133" s="39">
        <v>-20744684230</v>
      </c>
      <c r="D133" s="21"/>
    </row>
    <row r="134" spans="1:4" ht="12.75">
      <c r="A134" s="16" t="s">
        <v>122</v>
      </c>
      <c r="B134" s="39">
        <v>-17003716571</v>
      </c>
      <c r="C134" s="39">
        <v>-11387711205</v>
      </c>
      <c r="D134" s="21"/>
    </row>
    <row r="135" spans="1:4" ht="12.75">
      <c r="A135" s="6" t="s">
        <v>123</v>
      </c>
      <c r="B135" s="39">
        <v>0</v>
      </c>
      <c r="C135" s="39">
        <v>0</v>
      </c>
      <c r="D135" s="21"/>
    </row>
    <row r="136" spans="1:4" ht="12.75">
      <c r="A136" s="6" t="s">
        <v>124</v>
      </c>
      <c r="B136" s="39"/>
      <c r="C136" s="39"/>
      <c r="D136" s="21"/>
    </row>
    <row r="137" spans="1:4" ht="12.75">
      <c r="A137" s="19" t="s">
        <v>159</v>
      </c>
      <c r="B137" s="41">
        <f>B138+B139</f>
        <v>175290000</v>
      </c>
      <c r="C137" s="41">
        <f>C138+C139</f>
        <v>175290000</v>
      </c>
      <c r="D137" s="21"/>
    </row>
    <row r="138" spans="1:4" ht="12.75">
      <c r="A138" s="20" t="s">
        <v>160</v>
      </c>
      <c r="B138" s="39">
        <v>175290000</v>
      </c>
      <c r="C138" s="39">
        <v>175290000</v>
      </c>
      <c r="D138" s="21"/>
    </row>
    <row r="139" spans="1:4" ht="12.75">
      <c r="A139" s="20" t="s">
        <v>161</v>
      </c>
      <c r="B139" s="39"/>
      <c r="C139" s="39"/>
      <c r="D139" s="21"/>
    </row>
    <row r="140" spans="1:4" ht="12.75">
      <c r="A140" s="2" t="s">
        <v>41</v>
      </c>
      <c r="B140" s="41">
        <f>B81+B118</f>
        <v>535218243749</v>
      </c>
      <c r="C140" s="41">
        <f>C81+C118</f>
        <v>533094897173</v>
      </c>
      <c r="D140" s="21"/>
    </row>
    <row r="141" spans="1:4" ht="12.75">
      <c r="A141" s="2" t="s">
        <v>42</v>
      </c>
      <c r="B141" s="41" t="s">
        <v>0</v>
      </c>
      <c r="C141" s="41" t="s">
        <v>0</v>
      </c>
      <c r="D141" s="21"/>
    </row>
    <row r="142" spans="1:4" ht="12.75">
      <c r="A142" s="3" t="s">
        <v>43</v>
      </c>
      <c r="B142" s="39">
        <v>0</v>
      </c>
      <c r="C142" s="39">
        <v>0</v>
      </c>
      <c r="D142" s="21"/>
    </row>
    <row r="143" spans="1:4" ht="12.75">
      <c r="A143" s="3" t="s">
        <v>44</v>
      </c>
      <c r="B143" s="29">
        <v>0</v>
      </c>
      <c r="C143" s="29">
        <v>0</v>
      </c>
      <c r="D143" s="21"/>
    </row>
    <row r="144" spans="1:4" ht="12.75">
      <c r="A144" s="9" t="s">
        <v>126</v>
      </c>
      <c r="B144" s="29">
        <v>0</v>
      </c>
      <c r="C144" s="29">
        <v>0</v>
      </c>
      <c r="D144" s="21"/>
    </row>
    <row r="145" spans="1:4" ht="12.75">
      <c r="A145" s="9" t="s">
        <v>127</v>
      </c>
      <c r="B145" s="29">
        <v>0</v>
      </c>
      <c r="C145" s="29">
        <v>0</v>
      </c>
      <c r="D145" s="21"/>
    </row>
    <row r="146" spans="1:4" ht="12.75">
      <c r="A146" s="9" t="s">
        <v>125</v>
      </c>
      <c r="B146" s="29">
        <v>0</v>
      </c>
      <c r="C146" s="29">
        <v>0</v>
      </c>
      <c r="D146" s="21"/>
    </row>
    <row r="147" spans="1:4" ht="12.75">
      <c r="A147" s="22"/>
      <c r="D147" s="21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0" zoomScaleNormal="110" zoomScalePageLayoutView="0" workbookViewId="0" topLeftCell="B10">
      <selection activeCell="E20" sqref="E20"/>
    </sheetView>
  </sheetViews>
  <sheetFormatPr defaultColWidth="9.140625" defaultRowHeight="12"/>
  <cols>
    <col min="1" max="1" width="36.7109375" style="0" customWidth="1"/>
    <col min="2" max="3" width="15.8515625" style="22" customWidth="1"/>
    <col min="4" max="5" width="17.28125" style="0" customWidth="1"/>
  </cols>
  <sheetData>
    <row r="1" ht="12.75">
      <c r="A1" t="s">
        <v>186</v>
      </c>
    </row>
    <row r="2" spans="1:3" ht="19.5" customHeight="1">
      <c r="A2" s="45" t="s">
        <v>187</v>
      </c>
      <c r="B2" s="45"/>
      <c r="C2" s="45"/>
    </row>
    <row r="4" spans="4:5" ht="12.75">
      <c r="D4" s="46" t="s">
        <v>185</v>
      </c>
      <c r="E4" s="46"/>
    </row>
    <row r="5" spans="1:5" ht="12">
      <c r="A5" s="1" t="s">
        <v>135</v>
      </c>
      <c r="B5" s="31" t="s">
        <v>231</v>
      </c>
      <c r="C5" s="31" t="s">
        <v>232</v>
      </c>
      <c r="D5" s="31" t="s">
        <v>188</v>
      </c>
      <c r="E5" s="31" t="s">
        <v>189</v>
      </c>
    </row>
    <row r="6" spans="1:5" ht="12.75">
      <c r="A6" s="3" t="s">
        <v>136</v>
      </c>
      <c r="B6" s="29">
        <v>39521638346</v>
      </c>
      <c r="C6" s="43">
        <v>51674546293</v>
      </c>
      <c r="D6" s="29">
        <v>122624275002</v>
      </c>
      <c r="E6" s="29">
        <v>123075888391</v>
      </c>
    </row>
    <row r="7" spans="1:5" ht="12.75">
      <c r="A7" s="3" t="s">
        <v>137</v>
      </c>
      <c r="B7" s="29">
        <v>118332906</v>
      </c>
      <c r="C7" s="43">
        <v>119877104</v>
      </c>
      <c r="D7" s="29">
        <v>634040142</v>
      </c>
      <c r="E7" s="29">
        <v>449872777</v>
      </c>
    </row>
    <row r="8" spans="1:5" ht="12.75">
      <c r="A8" s="2" t="s">
        <v>138</v>
      </c>
      <c r="B8" s="26">
        <f>B6-B7</f>
        <v>39403305440</v>
      </c>
      <c r="C8" s="44">
        <f>C6-C7</f>
        <v>51554669189</v>
      </c>
      <c r="D8" s="44">
        <f>D6-D7</f>
        <v>121990234860</v>
      </c>
      <c r="E8" s="44">
        <f>E6-E7</f>
        <v>122626015614</v>
      </c>
    </row>
    <row r="9" spans="1:5" ht="12.75">
      <c r="A9" s="3" t="s">
        <v>139</v>
      </c>
      <c r="B9" s="27">
        <v>39489811284</v>
      </c>
      <c r="C9" s="43">
        <v>48477310383</v>
      </c>
      <c r="D9" s="29">
        <v>119432929877</v>
      </c>
      <c r="E9" s="29">
        <v>113401311422</v>
      </c>
    </row>
    <row r="10" spans="1:5" ht="12.75">
      <c r="A10" s="2" t="s">
        <v>140</v>
      </c>
      <c r="B10" s="26">
        <f>B8-B9</f>
        <v>-86505844</v>
      </c>
      <c r="C10" s="44">
        <f>C8-C9</f>
        <v>3077358806</v>
      </c>
      <c r="D10" s="44">
        <f>D8-D9</f>
        <v>2557304983</v>
      </c>
      <c r="E10" s="44">
        <f>E8-E9</f>
        <v>9224704192</v>
      </c>
    </row>
    <row r="11" spans="1:5" ht="12.75">
      <c r="A11" s="3" t="s">
        <v>141</v>
      </c>
      <c r="B11" s="29">
        <v>7463611</v>
      </c>
      <c r="C11" s="43">
        <v>43530460</v>
      </c>
      <c r="D11" s="29">
        <v>46728440</v>
      </c>
      <c r="E11" s="29">
        <v>147774801</v>
      </c>
    </row>
    <row r="12" spans="1:5" ht="12.75">
      <c r="A12" s="3" t="s">
        <v>142</v>
      </c>
      <c r="B12" s="29">
        <v>2680776795</v>
      </c>
      <c r="C12" s="43">
        <v>-3601877747</v>
      </c>
      <c r="D12" s="29">
        <v>7771223050</v>
      </c>
      <c r="E12" s="29">
        <v>1491186625</v>
      </c>
    </row>
    <row r="13" spans="1:5" ht="12.75">
      <c r="A13" s="3" t="s">
        <v>143</v>
      </c>
      <c r="B13" s="29">
        <v>2675100975</v>
      </c>
      <c r="C13" s="43">
        <v>-3598873597</v>
      </c>
      <c r="D13" s="29">
        <v>7660858330</v>
      </c>
      <c r="E13" s="29">
        <v>1474261778</v>
      </c>
    </row>
    <row r="14" spans="1:5" ht="12.75">
      <c r="A14" s="3" t="s">
        <v>144</v>
      </c>
      <c r="B14" s="29"/>
      <c r="C14" s="43"/>
      <c r="D14" s="29"/>
      <c r="E14" s="29"/>
    </row>
    <row r="15" spans="1:5" ht="12.75">
      <c r="A15" s="3" t="s">
        <v>145</v>
      </c>
      <c r="B15" s="29">
        <v>856992780</v>
      </c>
      <c r="C15" s="43">
        <v>1076173941</v>
      </c>
      <c r="D15" s="29">
        <v>2594921122</v>
      </c>
      <c r="E15" s="29">
        <v>2931694198</v>
      </c>
    </row>
    <row r="16" spans="1:5" ht="12.75">
      <c r="A16" s="3" t="s">
        <v>146</v>
      </c>
      <c r="B16" s="29">
        <v>2926988445</v>
      </c>
      <c r="C16" s="43">
        <v>3373682250</v>
      </c>
      <c r="D16" s="29">
        <v>8932773997</v>
      </c>
      <c r="E16" s="29">
        <v>8165890299</v>
      </c>
    </row>
    <row r="17" spans="1:5" ht="12.75">
      <c r="A17" s="2" t="s">
        <v>147</v>
      </c>
      <c r="B17" s="26">
        <f>B10+B11-B12+B14-B15-B16</f>
        <v>-6543800253</v>
      </c>
      <c r="C17" s="44">
        <f>C10+C11-C12+C14-C15-C16</f>
        <v>2272910822</v>
      </c>
      <c r="D17" s="44">
        <f>D10+D11-D12+D14-D15-D16</f>
        <v>-16694884746</v>
      </c>
      <c r="E17" s="44">
        <f>E10+E11-E12+E14-E15-E16</f>
        <v>-3216292129</v>
      </c>
    </row>
    <row r="18" spans="1:5" ht="12.75">
      <c r="A18" s="3" t="s">
        <v>148</v>
      </c>
      <c r="B18" s="43">
        <v>803398869</v>
      </c>
      <c r="C18" s="43">
        <v>16605238</v>
      </c>
      <c r="D18" s="29">
        <v>1221526594</v>
      </c>
      <c r="E18" s="29">
        <v>478601738</v>
      </c>
    </row>
    <row r="19" spans="1:5" ht="12.75">
      <c r="A19" s="3" t="s">
        <v>149</v>
      </c>
      <c r="B19" s="43">
        <v>1051794166</v>
      </c>
      <c r="C19" s="43">
        <v>106318152</v>
      </c>
      <c r="D19" s="29">
        <v>1530358419</v>
      </c>
      <c r="E19" s="29">
        <v>1482552380</v>
      </c>
    </row>
    <row r="20" spans="1:5" ht="12.75">
      <c r="A20" s="2" t="s">
        <v>150</v>
      </c>
      <c r="B20" s="26">
        <f>B18-B19</f>
        <v>-248395297</v>
      </c>
      <c r="C20" s="44">
        <f>C18-C19</f>
        <v>-89712914</v>
      </c>
      <c r="D20" s="44">
        <f>D18-D19</f>
        <v>-308831825</v>
      </c>
      <c r="E20" s="44">
        <f>E18-E19</f>
        <v>-1003950642</v>
      </c>
    </row>
    <row r="21" spans="1:5" ht="12.75">
      <c r="A21" s="2" t="s">
        <v>151</v>
      </c>
      <c r="B21" s="26">
        <f>B17+B20</f>
        <v>-6792195550</v>
      </c>
      <c r="C21" s="44">
        <f>C17+C20</f>
        <v>2183197908</v>
      </c>
      <c r="D21" s="44">
        <f>D17+D20</f>
        <v>-17003716571</v>
      </c>
      <c r="E21" s="44">
        <f>E17+E20</f>
        <v>-4220242771</v>
      </c>
    </row>
    <row r="22" spans="1:5" ht="12.75">
      <c r="A22" s="3" t="s">
        <v>152</v>
      </c>
      <c r="B22" s="29"/>
      <c r="C22" s="43"/>
      <c r="D22" s="29"/>
      <c r="E22" s="29"/>
    </row>
    <row r="23" spans="1:5" ht="12.75">
      <c r="A23" s="3" t="s">
        <v>153</v>
      </c>
      <c r="B23" s="29"/>
      <c r="C23" s="43"/>
      <c r="D23" s="29"/>
      <c r="E23" s="29"/>
    </row>
    <row r="24" spans="1:5" ht="12.75">
      <c r="A24" s="2" t="s">
        <v>154</v>
      </c>
      <c r="B24" s="26">
        <f>B21-B22-B23</f>
        <v>-6792195550</v>
      </c>
      <c r="C24" s="44">
        <f>C21-C22-C23</f>
        <v>2183197908</v>
      </c>
      <c r="D24" s="44">
        <f>D21-D22-D23</f>
        <v>-17003716571</v>
      </c>
      <c r="E24" s="44">
        <f>E21-E22-E23</f>
        <v>-4220242771</v>
      </c>
    </row>
    <row r="25" spans="1:5" ht="12.75">
      <c r="A25" s="3" t="s">
        <v>155</v>
      </c>
      <c r="B25" s="29"/>
      <c r="C25" s="42"/>
      <c r="D25" s="29"/>
      <c r="E25" s="29"/>
    </row>
    <row r="26" spans="1:5" ht="12.75">
      <c r="A26" s="3" t="s">
        <v>156</v>
      </c>
      <c r="B26" s="29"/>
      <c r="C26" s="42"/>
      <c r="D26" s="29"/>
      <c r="E26" s="29"/>
    </row>
    <row r="27" spans="1:5" ht="12.75">
      <c r="A27" s="3" t="s">
        <v>157</v>
      </c>
      <c r="B27" s="29"/>
      <c r="C27" s="42"/>
      <c r="D27" s="29"/>
      <c r="E27" s="29"/>
    </row>
    <row r="28" spans="1:5" ht="12.75">
      <c r="A28" s="3" t="s">
        <v>158</v>
      </c>
      <c r="B28" s="29"/>
      <c r="C28" s="42"/>
      <c r="D28" s="29"/>
      <c r="E28" s="29"/>
    </row>
    <row r="29" ht="12.75">
      <c r="D29" s="22"/>
    </row>
    <row r="30" ht="12.75">
      <c r="D30" s="22"/>
    </row>
  </sheetData>
  <sheetProtection/>
  <mergeCells count="2">
    <mergeCell ref="D4:E4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5">
      <selection activeCell="E34" sqref="E34"/>
    </sheetView>
  </sheetViews>
  <sheetFormatPr defaultColWidth="9.140625" defaultRowHeight="12"/>
  <cols>
    <col min="1" max="1" width="35.28125" style="30" customWidth="1"/>
    <col min="2" max="2" width="10.00390625" style="30" hidden="1" customWidth="1"/>
    <col min="3" max="3" width="0" style="30" hidden="1" customWidth="1"/>
    <col min="4" max="4" width="20.00390625" style="30" customWidth="1"/>
    <col min="5" max="5" width="17.7109375" style="30" customWidth="1"/>
    <col min="6" max="16384" width="9.140625" style="30" customWidth="1"/>
  </cols>
  <sheetData>
    <row r="1" spans="1:4" ht="12">
      <c r="A1" t="s">
        <v>186</v>
      </c>
      <c r="C1" s="47" t="s">
        <v>0</v>
      </c>
      <c r="D1" s="47"/>
    </row>
    <row r="2" spans="1:4" ht="19.5" customHeight="1">
      <c r="A2" s="48" t="s">
        <v>230</v>
      </c>
      <c r="B2" s="47"/>
      <c r="C2" s="47"/>
      <c r="D2" s="47"/>
    </row>
    <row r="4" spans="4:5" ht="12.75">
      <c r="D4" s="46" t="s">
        <v>185</v>
      </c>
      <c r="E4" s="46"/>
    </row>
    <row r="5" spans="1:5" ht="12">
      <c r="A5" s="31" t="s">
        <v>135</v>
      </c>
      <c r="B5" s="31" t="s">
        <v>166</v>
      </c>
      <c r="C5" s="31" t="s">
        <v>167</v>
      </c>
      <c r="D5" s="31" t="s">
        <v>189</v>
      </c>
      <c r="E5" s="31" t="s">
        <v>188</v>
      </c>
    </row>
    <row r="6" spans="1:5" ht="12">
      <c r="A6" s="34" t="s">
        <v>190</v>
      </c>
      <c r="B6" s="33"/>
      <c r="C6" s="33"/>
      <c r="D6" s="34" t="s">
        <v>0</v>
      </c>
      <c r="E6" s="34" t="s">
        <v>0</v>
      </c>
    </row>
    <row r="7" spans="1:5" ht="12.75">
      <c r="A7" s="32" t="s">
        <v>191</v>
      </c>
      <c r="B7" s="33" t="s">
        <v>168</v>
      </c>
      <c r="C7" s="33"/>
      <c r="D7" s="35">
        <v>48889399223</v>
      </c>
      <c r="E7" s="35">
        <v>43939064454</v>
      </c>
    </row>
    <row r="8" spans="1:5" ht="12.75">
      <c r="A8" s="32" t="s">
        <v>192</v>
      </c>
      <c r="B8" s="33" t="s">
        <v>169</v>
      </c>
      <c r="C8" s="33"/>
      <c r="D8" s="35">
        <v>-43852945545</v>
      </c>
      <c r="E8" s="35">
        <v>-37502090683</v>
      </c>
    </row>
    <row r="9" spans="1:5" ht="12.75">
      <c r="A9" s="32" t="s">
        <v>193</v>
      </c>
      <c r="B9" s="33" t="s">
        <v>194</v>
      </c>
      <c r="C9" s="33"/>
      <c r="D9" s="35">
        <v>-4343990192</v>
      </c>
      <c r="E9" s="35">
        <v>-4495750390</v>
      </c>
    </row>
    <row r="10" spans="1:5" ht="12.75">
      <c r="A10" s="32" t="s">
        <v>195</v>
      </c>
      <c r="B10" s="33" t="s">
        <v>196</v>
      </c>
      <c r="C10" s="33"/>
      <c r="D10" s="35">
        <v>-668006071</v>
      </c>
      <c r="E10" s="35">
        <v>-3368319495</v>
      </c>
    </row>
    <row r="11" spans="1:5" ht="12.75">
      <c r="A11" s="32" t="s">
        <v>197</v>
      </c>
      <c r="B11" s="33" t="s">
        <v>198</v>
      </c>
      <c r="C11" s="33"/>
      <c r="D11" s="35"/>
      <c r="E11" s="35"/>
    </row>
    <row r="12" spans="1:5" ht="12.75">
      <c r="A12" s="32" t="s">
        <v>199</v>
      </c>
      <c r="B12" s="33" t="s">
        <v>200</v>
      </c>
      <c r="C12" s="33"/>
      <c r="D12" s="35">
        <v>3059171917</v>
      </c>
      <c r="E12" s="35">
        <v>11884051322</v>
      </c>
    </row>
    <row r="13" spans="1:5" ht="12.75">
      <c r="A13" s="32" t="s">
        <v>201</v>
      </c>
      <c r="B13" s="33" t="s">
        <v>202</v>
      </c>
      <c r="C13" s="33"/>
      <c r="D13" s="35">
        <v>-4102065555</v>
      </c>
      <c r="E13" s="35">
        <v>-11422947972</v>
      </c>
    </row>
    <row r="14" spans="1:5" ht="12.75">
      <c r="A14" s="34" t="s">
        <v>203</v>
      </c>
      <c r="B14" s="33" t="s">
        <v>170</v>
      </c>
      <c r="C14" s="33"/>
      <c r="D14" s="36">
        <f>SUM(D7:D13)</f>
        <v>-1018436223</v>
      </c>
      <c r="E14" s="36">
        <f>SUM(E7:E13)</f>
        <v>-965992764</v>
      </c>
    </row>
    <row r="15" spans="1:5" ht="12.75">
      <c r="A15" s="34" t="s">
        <v>204</v>
      </c>
      <c r="B15" s="33"/>
      <c r="C15" s="33"/>
      <c r="D15" s="36"/>
      <c r="E15" s="36"/>
    </row>
    <row r="16" spans="1:5" ht="12.75">
      <c r="A16" s="32" t="s">
        <v>205</v>
      </c>
      <c r="B16" s="33" t="s">
        <v>171</v>
      </c>
      <c r="C16" s="33"/>
      <c r="D16" s="35"/>
      <c r="E16" s="35"/>
    </row>
    <row r="17" spans="1:5" ht="12.75">
      <c r="A17" s="32" t="s">
        <v>206</v>
      </c>
      <c r="B17" s="33" t="s">
        <v>172</v>
      </c>
      <c r="C17" s="33"/>
      <c r="D17" s="35"/>
      <c r="E17" s="35"/>
    </row>
    <row r="18" spans="1:5" ht="12.75">
      <c r="A18" s="32" t="s">
        <v>207</v>
      </c>
      <c r="B18" s="33" t="s">
        <v>173</v>
      </c>
      <c r="C18" s="33"/>
      <c r="D18" s="35"/>
      <c r="E18" s="35"/>
    </row>
    <row r="19" spans="1:5" ht="12.75">
      <c r="A19" s="32" t="s">
        <v>208</v>
      </c>
      <c r="B19" s="33" t="s">
        <v>174</v>
      </c>
      <c r="C19" s="33"/>
      <c r="D19" s="35"/>
      <c r="E19" s="35"/>
    </row>
    <row r="20" spans="1:5" ht="12.75">
      <c r="A20" s="32" t="s">
        <v>209</v>
      </c>
      <c r="B20" s="33" t="s">
        <v>175</v>
      </c>
      <c r="C20" s="33"/>
      <c r="D20" s="35"/>
      <c r="E20" s="35"/>
    </row>
    <row r="21" spans="1:5" ht="12.75">
      <c r="A21" s="32" t="s">
        <v>210</v>
      </c>
      <c r="B21" s="33" t="s">
        <v>176</v>
      </c>
      <c r="C21" s="33"/>
      <c r="D21" s="35"/>
      <c r="E21" s="35"/>
    </row>
    <row r="22" spans="1:5" ht="12.75">
      <c r="A22" s="32" t="s">
        <v>211</v>
      </c>
      <c r="B22" s="33" t="s">
        <v>212</v>
      </c>
      <c r="C22" s="33"/>
      <c r="D22" s="35"/>
      <c r="E22" s="35"/>
    </row>
    <row r="23" spans="1:5" ht="12.75">
      <c r="A23" s="34" t="s">
        <v>213</v>
      </c>
      <c r="B23" s="33" t="s">
        <v>177</v>
      </c>
      <c r="C23" s="33"/>
      <c r="D23" s="36">
        <f>SUM(D16:D22)</f>
        <v>0</v>
      </c>
      <c r="E23" s="36">
        <f>SUM(E16:E22)</f>
        <v>0</v>
      </c>
    </row>
    <row r="24" spans="1:5" ht="12.75">
      <c r="A24" s="34" t="s">
        <v>214</v>
      </c>
      <c r="B24" s="33"/>
      <c r="C24" s="33"/>
      <c r="D24" s="35"/>
      <c r="E24" s="35"/>
    </row>
    <row r="25" spans="1:5" ht="12.75">
      <c r="A25" s="32" t="s">
        <v>215</v>
      </c>
      <c r="B25" s="33" t="s">
        <v>178</v>
      </c>
      <c r="C25" s="33"/>
      <c r="D25" s="36"/>
      <c r="E25" s="36"/>
    </row>
    <row r="26" spans="1:5" ht="12.75">
      <c r="A26" s="32" t="s">
        <v>216</v>
      </c>
      <c r="B26" s="33" t="s">
        <v>179</v>
      </c>
      <c r="C26" s="33"/>
      <c r="D26" s="36"/>
      <c r="E26" s="36"/>
    </row>
    <row r="27" spans="1:5" ht="12.75">
      <c r="A27" s="32" t="s">
        <v>217</v>
      </c>
      <c r="B27" s="33" t="s">
        <v>218</v>
      </c>
      <c r="C27" s="33"/>
      <c r="D27" s="35">
        <v>5107400000</v>
      </c>
      <c r="E27" s="35">
        <v>3108000000</v>
      </c>
    </row>
    <row r="28" spans="1:5" ht="12.75">
      <c r="A28" s="32" t="s">
        <v>219</v>
      </c>
      <c r="B28" s="33" t="s">
        <v>220</v>
      </c>
      <c r="C28" s="33"/>
      <c r="D28" s="35">
        <v>-3050000000</v>
      </c>
      <c r="E28" s="35">
        <v>-3185000000</v>
      </c>
    </row>
    <row r="29" spans="1:5" ht="12.75">
      <c r="A29" s="32" t="s">
        <v>221</v>
      </c>
      <c r="B29" s="33" t="s">
        <v>222</v>
      </c>
      <c r="C29" s="33"/>
      <c r="D29" s="35"/>
      <c r="E29" s="35"/>
    </row>
    <row r="30" spans="1:5" ht="12.75">
      <c r="A30" s="32" t="s">
        <v>223</v>
      </c>
      <c r="B30" s="33" t="s">
        <v>224</v>
      </c>
      <c r="C30" s="33"/>
      <c r="D30" s="35"/>
      <c r="E30" s="35"/>
    </row>
    <row r="31" spans="1:5" ht="12.75">
      <c r="A31" s="34" t="s">
        <v>225</v>
      </c>
      <c r="B31" s="33" t="s">
        <v>180</v>
      </c>
      <c r="C31" s="33"/>
      <c r="D31" s="36">
        <f>SUM(D27:D30)</f>
        <v>2057400000</v>
      </c>
      <c r="E31" s="36">
        <f>SUM(E27:E28)</f>
        <v>-77000000</v>
      </c>
    </row>
    <row r="32" spans="1:5" ht="12.75">
      <c r="A32" s="34" t="s">
        <v>226</v>
      </c>
      <c r="B32" s="33" t="s">
        <v>181</v>
      </c>
      <c r="C32" s="33"/>
      <c r="D32" s="36">
        <f>D14+D23+D31</f>
        <v>1038963777</v>
      </c>
      <c r="E32" s="36">
        <f>E14+E23+E31</f>
        <v>-1042992764</v>
      </c>
    </row>
    <row r="33" spans="1:5" ht="12.75">
      <c r="A33" s="32" t="s">
        <v>227</v>
      </c>
      <c r="B33" s="33" t="s">
        <v>182</v>
      </c>
      <c r="C33" s="33"/>
      <c r="D33" s="35">
        <v>829275386</v>
      </c>
      <c r="E33" s="35">
        <v>1625504586</v>
      </c>
    </row>
    <row r="34" spans="1:5" ht="12.75">
      <c r="A34" s="32" t="s">
        <v>228</v>
      </c>
      <c r="B34" s="33" t="s">
        <v>183</v>
      </c>
      <c r="C34" s="33"/>
      <c r="D34" s="35"/>
      <c r="E34" s="35"/>
    </row>
    <row r="35" spans="1:5" ht="12.75">
      <c r="A35" s="34" t="s">
        <v>229</v>
      </c>
      <c r="B35" s="33" t="s">
        <v>184</v>
      </c>
      <c r="C35" s="33"/>
      <c r="D35" s="36">
        <f>D32+D33+D34</f>
        <v>1868239163</v>
      </c>
      <c r="E35" s="36">
        <f>E32+E33+E34</f>
        <v>582511822</v>
      </c>
    </row>
    <row r="36" spans="4:5" ht="12">
      <c r="D36" s="37"/>
      <c r="E36" s="37"/>
    </row>
    <row r="37" spans="4:5" ht="12">
      <c r="D37" s="37"/>
      <c r="E37" s="37"/>
    </row>
    <row r="38" spans="4:5" ht="12">
      <c r="D38" s="37"/>
      <c r="E38" s="37"/>
    </row>
    <row r="39" spans="4:5" ht="12">
      <c r="D39" s="37"/>
      <c r="E39" s="37"/>
    </row>
  </sheetData>
  <sheetProtection/>
  <mergeCells count="3">
    <mergeCell ref="C1:D1"/>
    <mergeCell ref="A2:D2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2019-10-23T02:32:13Z</dcterms:created>
  <dcterms:modified xsi:type="dcterms:W3CDTF">2020-10-27T07:12:40Z</dcterms:modified>
  <cp:category/>
  <cp:version/>
  <cp:contentType/>
  <cp:contentStatus/>
</cp:coreProperties>
</file>